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E41" l="1"/>
  <c r="F24" i="3" l="1"/>
  <c r="G24" s="1"/>
  <c r="F23"/>
  <c r="G23" s="1"/>
  <c r="F22"/>
  <c r="G22" s="1"/>
  <c r="E25"/>
  <c r="G20"/>
  <c r="F20"/>
  <c r="F19"/>
  <c r="G19" s="1"/>
  <c r="G18"/>
  <c r="F18"/>
  <c r="F17"/>
  <c r="G17" s="1"/>
  <c r="G16"/>
  <c r="F16"/>
  <c r="F15"/>
  <c r="G15" s="1"/>
  <c r="G14"/>
  <c r="F14"/>
  <c r="F13"/>
  <c r="G13" s="1"/>
  <c r="G12"/>
  <c r="F12"/>
  <c r="F11"/>
  <c r="F21" s="1"/>
  <c r="F25" s="1"/>
  <c r="G11" l="1"/>
  <c r="G21" l="1"/>
  <c r="H11" s="1"/>
  <c r="G25" l="1"/>
  <c r="H12"/>
  <c r="H21" s="1"/>
  <c r="H16"/>
  <c r="H20"/>
  <c r="H14"/>
  <c r="H18"/>
  <c r="H15"/>
  <c r="H19"/>
  <c r="H13"/>
  <c r="H17"/>
  <c r="D8" i="2" l="1"/>
</calcChain>
</file>

<file path=xl/sharedStrings.xml><?xml version="1.0" encoding="utf-8"?>
<sst xmlns="http://schemas.openxmlformats.org/spreadsheetml/2006/main" count="184" uniqueCount="134">
  <si>
    <t>Площадь  МОП</t>
  </si>
  <si>
    <t>№ п/п</t>
  </si>
  <si>
    <t>Наименование работ и услуг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</si>
  <si>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</si>
  <si>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</si>
  <si>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</si>
  <si>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</si>
  <si>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</si>
  <si>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</si>
  <si>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</si>
  <si>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</si>
  <si>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</si>
  <si>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</si>
  <si>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</si>
  <si>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</si>
  <si>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</si>
  <si>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</si>
  <si>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</si>
  <si>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</si>
  <si>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</si>
  <si>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</si>
  <si>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</si>
  <si>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</si>
  <si>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</si>
  <si>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</si>
  <si>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</si>
  <si>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</si>
  <si>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</si>
  <si>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</si>
  <si>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</si>
  <si>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</si>
  <si>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</si>
  <si>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</si>
  <si>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</si>
  <si>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</si>
  <si>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</si>
  <si>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</si>
  <si>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</si>
  <si>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</si>
  <si>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</si>
  <si>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</si>
  <si>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</si>
  <si>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</si>
  <si>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</si>
  <si>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</si>
  <si>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</si>
  <si>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</si>
  <si>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</si>
  <si>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</si>
  <si>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</si>
  <si>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Уборка контейнерной площадки</t>
  </si>
  <si>
    <t xml:space="preserve">Содержание придомовой территории </t>
  </si>
  <si>
    <t>7</t>
  </si>
  <si>
    <t>8</t>
  </si>
  <si>
    <t>ВСЕГО с СОИ</t>
  </si>
  <si>
    <t>акты</t>
  </si>
  <si>
    <t>Согласно ПП РФ № 290</t>
  </si>
  <si>
    <t>Окос газона</t>
  </si>
  <si>
    <t>Вывоз не бытового мусора</t>
  </si>
  <si>
    <t>м3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</si>
  <si>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</si>
  <si>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</si>
  <si>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</si>
  <si>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</si>
  <si>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маш\час</t>
  </si>
  <si>
    <t xml:space="preserve">Ген. директор ООО "Мастер-Сервис" </t>
  </si>
  <si>
    <t>_________________ Косьяненко  Е.Ю.</t>
  </si>
  <si>
    <t xml:space="preserve">Плань работ (услуг ) согласно  договора управления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</si>
  <si>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</si>
  <si>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</si>
  <si>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</si>
  <si>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</si>
  <si>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</si>
  <si>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</si>
  <si>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</si>
  <si>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</si>
  <si>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</si>
  <si>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%</t>
  </si>
  <si>
    <t>год</t>
  </si>
  <si>
    <t>месяц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</si>
  <si>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</si>
  <si>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</si>
  <si>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</si>
  <si>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</si>
  <si>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</si>
  <si>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</si>
  <si>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</si>
  <si>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</si>
  <si>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</si>
  <si>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</si>
  <si>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</si>
  <si>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</si>
  <si>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</si>
  <si>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</si>
  <si>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</si>
  <si>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</si>
  <si>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</si>
  <si>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</si>
  <si>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</si>
  <si>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</si>
  <si>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</si>
  <si>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</si>
  <si>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</si>
  <si>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</si>
  <si>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</si>
  <si>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</si>
  <si>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</si>
  <si>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Договор на внутригазовое обслуживание ВДГО</t>
  </si>
  <si>
    <t xml:space="preserve">Услуги УК по управлению и обслуживанию МКД </t>
  </si>
  <si>
    <t>Тех содержание инженерные сети и текущий ремонт</t>
  </si>
  <si>
    <t>Долг СП перед УК в сумме руб на 01.01.2023г</t>
  </si>
  <si>
    <t xml:space="preserve"> г.Тула , ул.Пузакова  , д.32 за  2023 год</t>
  </si>
  <si>
    <t xml:space="preserve">Малый ремонт двери </t>
  </si>
  <si>
    <t>Ремонт входных групп</t>
  </si>
  <si>
    <t xml:space="preserve">Закрашивание надписей </t>
  </si>
  <si>
    <t>Вывешивание табличек  и доски объявления под.1-4</t>
  </si>
  <si>
    <t>Комплекс ремонтных работ (бурение отверстий фундамента)</t>
  </si>
  <si>
    <t>Ремонт отмостки после прокладки труб ц\о</t>
  </si>
  <si>
    <t>Прочистка вентканалов по заявкам жителей(кв.49,22,106)</t>
  </si>
  <si>
    <t>Установка дверных приборов  (проушины)</t>
  </si>
  <si>
    <t>Ремонт мягкой кровли, кв.48</t>
  </si>
  <si>
    <t>Подсыпка пескосолянной смесью</t>
  </si>
  <si>
    <t>Очистка снега , наледи, сосулек</t>
  </si>
  <si>
    <t>м.п</t>
  </si>
  <si>
    <t>Очистка снега с козырьков над подъездами</t>
  </si>
  <si>
    <t>Услуги спецтехники (Трактор)(ноябрь, декабрь)</t>
  </si>
  <si>
    <t>Услуга спецтехники(январь, февраль)</t>
  </si>
  <si>
    <t>Задолженность на 01.01.2023 г.(руб)</t>
  </si>
  <si>
    <t>Задолженнность на 01.01.2024 г</t>
  </si>
  <si>
    <t>Перерасчет СОИ электроэнергии</t>
  </si>
  <si>
    <t>Оплачены работы  (услуги) 2023г</t>
  </si>
  <si>
    <t>Долг СП перед УК в сумме руб на 01.01.2024г</t>
  </si>
  <si>
    <t>МКД  адрес: Пузакова , дом 32 на 2024год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</si>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</sst>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1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165" fontId="16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Font="1" applyAlignment="1"/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20" fillId="3" borderId="6" xfId="0" applyFont="1" applyFill="1" applyBorder="1" applyAlignment="1">
      <alignment horizontal="right" vertical="center" wrapText="1"/>
    </xf>
    <xf numFmtId="4" fontId="19" fillId="3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10" fontId="9" fillId="0" borderId="6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2" fontId="20" fillId="3" borderId="5" xfId="0" applyNumberFormat="1" applyFont="1" applyFill="1" applyBorder="1" applyAlignment="1">
      <alignment horizontal="right" vertical="center" wrapText="1"/>
    </xf>
    <xf numFmtId="4" fontId="19" fillId="3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/>
    </xf>
    <xf numFmtId="10" fontId="9" fillId="0" borderId="5" xfId="0" applyNumberFormat="1" applyFont="1" applyBorder="1" applyAlignment="1">
      <alignment horizontal="right" vertical="center"/>
    </xf>
    <xf numFmtId="166" fontId="21" fillId="3" borderId="5" xfId="0" applyNumberFormat="1" applyFont="1" applyFill="1" applyBorder="1" applyAlignment="1">
      <alignment horizontal="right" vertical="center"/>
    </xf>
    <xf numFmtId="0" fontId="22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right" vertical="center"/>
    </xf>
    <xf numFmtId="3" fontId="19" fillId="3" borderId="5" xfId="0" applyNumberFormat="1" applyFont="1" applyFill="1" applyBorder="1" applyAlignment="1">
      <alignment horizontal="right" vertical="center"/>
    </xf>
    <xf numFmtId="10" fontId="19" fillId="3" borderId="5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4" fontId="21" fillId="3" borderId="5" xfId="0" applyNumberFormat="1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21" fillId="3" borderId="5" xfId="0" applyNumberFormat="1" applyFont="1" applyFill="1" applyBorder="1" applyAlignment="1">
      <alignment horizontal="right" vertical="center"/>
    </xf>
    <xf numFmtId="0" fontId="22" fillId="0" borderId="13" xfId="0" applyFont="1" applyBorder="1" applyAlignment="1">
      <alignment vertical="center"/>
    </xf>
    <xf numFmtId="4" fontId="21" fillId="3" borderId="14" xfId="0" applyNumberFormat="1" applyFont="1" applyFill="1" applyBorder="1" applyAlignment="1">
      <alignment horizontal="right"/>
    </xf>
    <xf numFmtId="4" fontId="25" fillId="3" borderId="15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2" fillId="0" borderId="0" xfId="0" applyFont="1" applyBorder="1" applyAlignment="1"/>
    <xf numFmtId="4" fontId="23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10" fillId="0" borderId="5" xfId="0" applyNumberFormat="1" applyFont="1" applyBorder="1" applyAlignment="1">
      <alignment horizontal="right" vertical="center"/>
    </xf>
    <xf numFmtId="0" fontId="16" fillId="3" borderId="5" xfId="0" applyFont="1" applyFill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49" fontId="0" fillId="0" borderId="5" xfId="0" applyNumberFormat="1" applyFont="1" applyBorder="1" applyAlignment="1">
      <alignment horizontal="center" vertical="center"/>
    </xf>
    <xf numFmtId="164" fontId="0" fillId="3" borderId="5" xfId="1" applyFont="1" applyFill="1" applyBorder="1" applyAlignment="1">
      <alignment horizontal="left" vertical="center" wrapText="1"/>
    </xf>
    <xf numFmtId="165" fontId="27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2" fontId="29" fillId="0" borderId="5" xfId="0" applyNumberFormat="1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/>
    </xf>
    <xf numFmtId="2" fontId="28" fillId="0" borderId="5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2" fontId="29" fillId="3" borderId="5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0" fontId="29" fillId="5" borderId="5" xfId="0" applyFont="1" applyFill="1" applyBorder="1" applyAlignment="1">
      <alignment horizontal="center"/>
    </xf>
    <xf numFmtId="2" fontId="29" fillId="5" borderId="5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4" fontId="9" fillId="0" borderId="5" xfId="0" applyNumberFormat="1" applyFont="1" applyBorder="1"/>
    <xf numFmtId="0" fontId="29" fillId="0" borderId="4" xfId="0" applyFont="1" applyFill="1" applyBorder="1" applyAlignment="1">
      <alignment horizontal="center"/>
    </xf>
    <xf numFmtId="2" fontId="29" fillId="0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6" fillId="0" borderId="13" xfId="0" applyFont="1" applyBorder="1" applyAlignment="1">
      <alignment horizontal="right" vertical="center" wrapText="1"/>
    </xf>
    <xf numFmtId="165" fontId="10" fillId="0" borderId="14" xfId="0" applyNumberFormat="1" applyFont="1" applyBorder="1" applyAlignment="1">
      <alignment horizontal="center" vertical="center"/>
    </xf>
    <xf numFmtId="3" fontId="10" fillId="3" borderId="14" xfId="0" applyNumberFormat="1" applyFont="1" applyFill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right"/>
    </xf>
    <xf numFmtId="0" fontId="31" fillId="5" borderId="5" xfId="0" applyFont="1" applyFill="1" applyBorder="1" applyAlignment="1">
      <alignment horizontal="right"/>
    </xf>
    <xf numFmtId="0" fontId="31" fillId="0" borderId="5" xfId="0" applyFont="1" applyBorder="1" applyAlignment="1">
      <alignment horizontal="right"/>
    </xf>
    <xf numFmtId="0" fontId="31" fillId="0" borderId="14" xfId="0" applyFont="1" applyBorder="1" applyAlignment="1">
      <alignment horizontal="right" wrapText="1"/>
    </xf>
    <xf numFmtId="164" fontId="5" fillId="3" borderId="5" xfId="1" applyFont="1" applyFill="1" applyBorder="1" applyAlignment="1">
      <alignment horizontal="right" vertical="center" wrapText="1"/>
    </xf>
    <xf numFmtId="0" fontId="31" fillId="0" borderId="4" xfId="0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165" fontId="16" fillId="0" borderId="6" xfId="0" applyNumberFormat="1" applyFont="1" applyBorder="1" applyAlignment="1">
      <alignment horizontal="center" vertical="center"/>
    </xf>
    <xf numFmtId="164" fontId="5" fillId="3" borderId="6" xfId="1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horizontal="center" vertical="center"/>
    </xf>
    <xf numFmtId="0" fontId="10" fillId="0" borderId="6" xfId="0" applyFont="1" applyBorder="1"/>
    <xf numFmtId="165" fontId="10" fillId="0" borderId="5" xfId="0" applyNumberFormat="1" applyFont="1" applyBorder="1" applyAlignment="1">
      <alignment horizontal="center"/>
    </xf>
    <xf numFmtId="2" fontId="10" fillId="0" borderId="6" xfId="0" applyNumberFormat="1" applyFont="1" applyFill="1" applyBorder="1"/>
    <xf numFmtId="3" fontId="10" fillId="0" borderId="6" xfId="0" applyNumberFormat="1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right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13" xfId="1" applyFont="1" applyFill="1" applyBorder="1" applyAlignment="1">
      <alignment horizontal="left" vertical="center" wrapText="1"/>
    </xf>
    <xf numFmtId="164" fontId="1" fillId="3" borderId="14" xfId="1" applyFont="1" applyFill="1" applyBorder="1" applyAlignment="1">
      <alignment horizontal="left" vertical="center" wrapText="1"/>
    </xf>
    <xf numFmtId="164" fontId="1" fillId="3" borderId="15" xfId="1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23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19" workbookViewId="0">
      <selection activeCell="H35" sqref="H35:S39"/>
    </sheetView>
  </sheetViews>
  <sheetFormatPr defaultRowHeight="15"/>
  <cols>
    <col min="1" max="1" width="3.85546875" customWidth="1"/>
    <col min="2" max="2" width="43.85546875" customWidth="1"/>
    <col min="3" max="3" width="9" customWidth="1"/>
    <col min="4" max="4" width="9.85546875" customWidth="1"/>
    <col min="5" max="5" width="11.42578125" customWidth="1"/>
    <col min="6" max="6" width="8.28515625" customWidth="1"/>
    <col min="7" max="7" width="11.7109375" customWidth="1"/>
    <col min="9" max="10" width="10" bestFit="1" customWidth="1"/>
  </cols>
  <sheetData>
    <row r="1" spans="1:7">
      <c r="E1" s="171" t="s">
        <v>14</v>
      </c>
      <c r="F1" s="171"/>
    </row>
    <row r="2" spans="1:7">
      <c r="E2" s="171" t="s">
        <v>62</v>
      </c>
      <c r="F2" s="171"/>
      <c r="G2" s="172"/>
    </row>
    <row r="3" spans="1:7">
      <c r="E3" s="171" t="s">
        <v>15</v>
      </c>
      <c r="F3" s="171"/>
      <c r="G3" s="172"/>
    </row>
    <row r="5" spans="1:7">
      <c r="A5" s="171" t="s">
        <v>16</v>
      </c>
      <c r="B5" s="171"/>
      <c r="C5" s="171"/>
      <c r="D5" s="171"/>
      <c r="E5" s="171"/>
      <c r="F5" s="171"/>
    </row>
    <row r="6" spans="1:7">
      <c r="A6" s="171" t="s">
        <v>111</v>
      </c>
      <c r="B6" s="171"/>
      <c r="C6" s="171"/>
      <c r="D6" s="171"/>
      <c r="E6" s="171"/>
      <c r="F6" s="171"/>
    </row>
    <row r="7" spans="1:7">
      <c r="A7" s="41"/>
      <c r="B7" s="41"/>
      <c r="C7" s="41"/>
      <c r="D7" s="41"/>
      <c r="E7" s="41"/>
      <c r="F7" s="41"/>
    </row>
    <row r="8" spans="1:7" ht="15.75" customHeight="1">
      <c r="A8" s="1"/>
      <c r="B8" s="2" t="s">
        <v>17</v>
      </c>
      <c r="C8" s="3"/>
      <c r="D8" s="15" t="e">
        <f>#REF!+#REF!</f>
        <v>#REF!</v>
      </c>
      <c r="E8" s="4"/>
      <c r="F8" s="4"/>
      <c r="G8" s="54">
        <v>14.57</v>
      </c>
    </row>
    <row r="9" spans="1:7" ht="13.5" customHeight="1">
      <c r="A9" s="1"/>
      <c r="B9" s="42" t="s">
        <v>46</v>
      </c>
      <c r="C9" s="5"/>
      <c r="D9" s="16"/>
      <c r="E9" s="6"/>
      <c r="F9" s="6"/>
      <c r="G9" s="43">
        <v>3261.8</v>
      </c>
    </row>
    <row r="10" spans="1:7" ht="13.5" customHeight="1">
      <c r="A10" s="1"/>
      <c r="B10" s="42" t="s">
        <v>127</v>
      </c>
      <c r="C10" s="5"/>
      <c r="D10" s="16"/>
      <c r="E10" s="6"/>
      <c r="F10" s="6"/>
      <c r="G10" s="59">
        <v>156528</v>
      </c>
    </row>
    <row r="11" spans="1:7" ht="13.5" customHeight="1">
      <c r="A11" s="1"/>
      <c r="B11" s="42" t="s">
        <v>18</v>
      </c>
      <c r="C11" s="5"/>
      <c r="D11" s="16"/>
      <c r="E11" s="6"/>
      <c r="F11" s="6"/>
      <c r="G11" s="56">
        <v>625978.5</v>
      </c>
    </row>
    <row r="12" spans="1:7" ht="13.5" customHeight="1">
      <c r="A12" s="1"/>
      <c r="B12" s="42" t="s">
        <v>19</v>
      </c>
      <c r="C12" s="5"/>
      <c r="D12" s="16"/>
      <c r="E12" s="6"/>
      <c r="F12" s="6"/>
      <c r="G12" s="43">
        <v>599049.68000000005</v>
      </c>
    </row>
    <row r="13" spans="1:7" ht="13.5" customHeight="1">
      <c r="A13" s="1"/>
      <c r="B13" s="42" t="s">
        <v>128</v>
      </c>
      <c r="C13" s="5"/>
      <c r="D13" s="16"/>
      <c r="E13" s="6"/>
      <c r="F13" s="6"/>
      <c r="G13" s="59">
        <f>G11-G12+G10</f>
        <v>183456.81999999995</v>
      </c>
    </row>
    <row r="14" spans="1:7" ht="13.5" customHeight="1">
      <c r="A14" s="7"/>
      <c r="B14" s="18" t="s">
        <v>0</v>
      </c>
      <c r="C14" s="4"/>
      <c r="D14" s="17">
        <v>331.7</v>
      </c>
      <c r="E14" s="8"/>
      <c r="F14" s="40"/>
      <c r="G14" s="43">
        <v>271.89999999999998</v>
      </c>
    </row>
    <row r="15" spans="1:7" ht="18.75" customHeight="1" thickBot="1">
      <c r="A15" s="7"/>
      <c r="B15" s="13" t="s">
        <v>13</v>
      </c>
      <c r="C15" s="4"/>
      <c r="D15" s="14"/>
      <c r="E15" s="14"/>
      <c r="F15" s="9"/>
      <c r="G15" s="44">
        <v>12</v>
      </c>
    </row>
    <row r="16" spans="1:7" ht="15" customHeight="1">
      <c r="A16" s="174" t="s">
        <v>1</v>
      </c>
      <c r="B16" s="176" t="s">
        <v>2</v>
      </c>
      <c r="C16" s="178" t="s">
        <v>20</v>
      </c>
      <c r="D16" s="173" t="s">
        <v>22</v>
      </c>
      <c r="E16" s="169" t="s">
        <v>21</v>
      </c>
      <c r="F16" s="173" t="s">
        <v>23</v>
      </c>
      <c r="G16" s="45" t="s">
        <v>24</v>
      </c>
    </row>
    <row r="17" spans="1:7">
      <c r="A17" s="175"/>
      <c r="B17" s="177"/>
      <c r="C17" s="169"/>
      <c r="D17" s="173"/>
      <c r="E17" s="170"/>
      <c r="F17" s="173"/>
      <c r="G17" s="45" t="s">
        <v>25</v>
      </c>
    </row>
    <row r="18" spans="1:7">
      <c r="A18" s="33">
        <v>1</v>
      </c>
      <c r="B18" s="46" t="s">
        <v>108</v>
      </c>
      <c r="C18" s="28" t="s">
        <v>26</v>
      </c>
      <c r="D18" s="29">
        <v>3266.6</v>
      </c>
      <c r="E18" s="53">
        <v>2.9</v>
      </c>
      <c r="F18" s="51">
        <v>12</v>
      </c>
      <c r="G18" s="69">
        <v>113677.68</v>
      </c>
    </row>
    <row r="19" spans="1:7" ht="25.5" customHeight="1">
      <c r="A19" s="35" t="s">
        <v>3</v>
      </c>
      <c r="B19" s="47" t="s">
        <v>27</v>
      </c>
      <c r="C19" s="28"/>
      <c r="D19" s="29"/>
      <c r="E19" s="53"/>
      <c r="F19" s="51"/>
      <c r="G19" s="69">
        <v>36981.987200000003</v>
      </c>
    </row>
    <row r="20" spans="1:7" ht="18" customHeight="1">
      <c r="A20" s="35"/>
      <c r="B20" s="50" t="s">
        <v>28</v>
      </c>
      <c r="C20" s="28" t="s">
        <v>44</v>
      </c>
      <c r="D20" s="51">
        <v>155</v>
      </c>
      <c r="E20" s="53">
        <v>7</v>
      </c>
      <c r="F20" s="51">
        <v>12</v>
      </c>
      <c r="G20" s="55">
        <v>13020</v>
      </c>
    </row>
    <row r="21" spans="1:7" ht="18.75" customHeight="1">
      <c r="A21" s="35"/>
      <c r="B21" s="50" t="s">
        <v>29</v>
      </c>
      <c r="C21" s="28" t="s">
        <v>45</v>
      </c>
      <c r="D21" s="141">
        <v>599049.68000000005</v>
      </c>
      <c r="E21" s="53">
        <v>0.04</v>
      </c>
      <c r="F21" s="52">
        <v>1</v>
      </c>
      <c r="G21" s="55">
        <v>23961.987200000003</v>
      </c>
    </row>
    <row r="22" spans="1:7" ht="21" customHeight="1">
      <c r="A22" s="124" t="s">
        <v>4</v>
      </c>
      <c r="B22" s="125" t="s">
        <v>30</v>
      </c>
      <c r="C22" s="126"/>
      <c r="D22" s="127"/>
      <c r="E22" s="128"/>
      <c r="F22" s="129"/>
      <c r="G22" s="69">
        <v>143117.236</v>
      </c>
    </row>
    <row r="23" spans="1:7" ht="14.25" customHeight="1">
      <c r="A23" s="35"/>
      <c r="B23" s="150" t="s">
        <v>112</v>
      </c>
      <c r="C23" s="132" t="s">
        <v>48</v>
      </c>
      <c r="D23" s="132">
        <v>1</v>
      </c>
      <c r="E23" s="133">
        <v>941.67600000000004</v>
      </c>
      <c r="F23" s="52">
        <v>1</v>
      </c>
      <c r="G23" s="55">
        <v>941.67600000000004</v>
      </c>
    </row>
    <row r="24" spans="1:7" ht="13.5" customHeight="1">
      <c r="A24" s="35"/>
      <c r="B24" s="151" t="s">
        <v>113</v>
      </c>
      <c r="C24" s="134" t="s">
        <v>48</v>
      </c>
      <c r="D24" s="134">
        <v>4</v>
      </c>
      <c r="E24" s="135">
        <v>10000</v>
      </c>
      <c r="F24" s="52">
        <v>1</v>
      </c>
      <c r="G24" s="55">
        <v>40000</v>
      </c>
    </row>
    <row r="25" spans="1:7" ht="13.5" customHeight="1">
      <c r="A25" s="35"/>
      <c r="B25" s="151" t="s">
        <v>114</v>
      </c>
      <c r="C25" s="136" t="s">
        <v>26</v>
      </c>
      <c r="D25" s="136">
        <v>2</v>
      </c>
      <c r="E25" s="135">
        <v>244.27199999999999</v>
      </c>
      <c r="F25" s="52">
        <v>1</v>
      </c>
      <c r="G25" s="55">
        <v>488.54399999999998</v>
      </c>
    </row>
    <row r="26" spans="1:7" ht="13.5" customHeight="1">
      <c r="A26" s="35"/>
      <c r="B26" s="152" t="s">
        <v>114</v>
      </c>
      <c r="C26" s="137" t="s">
        <v>26</v>
      </c>
      <c r="D26" s="137">
        <v>9</v>
      </c>
      <c r="E26" s="138">
        <v>244.27199999999999</v>
      </c>
      <c r="F26" s="52">
        <v>1</v>
      </c>
      <c r="G26" s="55">
        <v>2198.4479999999999</v>
      </c>
    </row>
    <row r="27" spans="1:7" ht="13.5" customHeight="1">
      <c r="A27" s="35"/>
      <c r="B27" s="153" t="s">
        <v>115</v>
      </c>
      <c r="C27" s="139" t="s">
        <v>48</v>
      </c>
      <c r="D27" s="139">
        <v>5</v>
      </c>
      <c r="E27" s="131">
        <v>300</v>
      </c>
      <c r="F27" s="52">
        <v>1</v>
      </c>
      <c r="G27" s="55">
        <v>1500</v>
      </c>
    </row>
    <row r="28" spans="1:7" ht="27.75" customHeight="1">
      <c r="A28" s="35"/>
      <c r="B28" s="154" t="s">
        <v>116</v>
      </c>
      <c r="C28" s="139" t="s">
        <v>48</v>
      </c>
      <c r="D28" s="140">
        <v>1</v>
      </c>
      <c r="E28" s="131">
        <v>15400</v>
      </c>
      <c r="F28" s="52">
        <v>1</v>
      </c>
      <c r="G28" s="55">
        <v>15400</v>
      </c>
    </row>
    <row r="29" spans="1:7" ht="13.5" customHeight="1">
      <c r="A29" s="35"/>
      <c r="B29" s="155" t="s">
        <v>117</v>
      </c>
      <c r="C29" s="65" t="s">
        <v>26</v>
      </c>
      <c r="D29" s="29">
        <v>6</v>
      </c>
      <c r="E29" s="29">
        <v>2450</v>
      </c>
      <c r="F29" s="52">
        <v>1</v>
      </c>
      <c r="G29" s="55">
        <v>14700</v>
      </c>
    </row>
    <row r="30" spans="1:7" ht="13.5" customHeight="1">
      <c r="A30" s="35"/>
      <c r="B30" s="156" t="s">
        <v>119</v>
      </c>
      <c r="C30" s="142" t="s">
        <v>48</v>
      </c>
      <c r="D30" s="142">
        <v>2</v>
      </c>
      <c r="E30" s="143">
        <v>272.06399999999996</v>
      </c>
      <c r="F30" s="52">
        <v>1</v>
      </c>
      <c r="G30" s="55">
        <v>544.12799999999993</v>
      </c>
    </row>
    <row r="31" spans="1:7" ht="13.5" customHeight="1">
      <c r="A31" s="35"/>
      <c r="B31" s="157" t="s">
        <v>120</v>
      </c>
      <c r="C31" s="144" t="s">
        <v>26</v>
      </c>
      <c r="D31" s="144">
        <v>54</v>
      </c>
      <c r="E31" s="144">
        <v>780.36</v>
      </c>
      <c r="F31" s="52">
        <v>1</v>
      </c>
      <c r="G31" s="55">
        <v>42139.44</v>
      </c>
    </row>
    <row r="32" spans="1:7" ht="13.5" customHeight="1">
      <c r="A32" s="35"/>
      <c r="B32" s="159" t="s">
        <v>122</v>
      </c>
      <c r="C32" s="158" t="s">
        <v>123</v>
      </c>
      <c r="D32" s="53">
        <v>83</v>
      </c>
      <c r="E32" s="53">
        <v>95</v>
      </c>
      <c r="F32" s="52">
        <v>1</v>
      </c>
      <c r="G32" s="55">
        <v>7885</v>
      </c>
    </row>
    <row r="33" spans="1:9" ht="13.5" customHeight="1">
      <c r="A33" s="35"/>
      <c r="B33" s="159" t="s">
        <v>124</v>
      </c>
      <c r="C33" s="158" t="s">
        <v>26</v>
      </c>
      <c r="D33" s="53">
        <v>24</v>
      </c>
      <c r="E33" s="53">
        <v>80</v>
      </c>
      <c r="F33" s="52">
        <v>1</v>
      </c>
      <c r="G33" s="55">
        <v>1920</v>
      </c>
    </row>
    <row r="34" spans="1:9" ht="25.5" customHeight="1">
      <c r="A34" s="35" t="s">
        <v>5</v>
      </c>
      <c r="B34" s="179" t="s">
        <v>109</v>
      </c>
      <c r="C34" s="180"/>
      <c r="D34" s="181"/>
      <c r="E34" s="53"/>
      <c r="F34" s="52"/>
      <c r="G34" s="69">
        <v>147439.65999999997</v>
      </c>
    </row>
    <row r="35" spans="1:9" ht="15.75" customHeight="1">
      <c r="A35" s="36"/>
      <c r="B35" s="122" t="s">
        <v>31</v>
      </c>
      <c r="C35" s="65" t="s">
        <v>47</v>
      </c>
      <c r="D35" s="51">
        <v>1</v>
      </c>
      <c r="E35" s="53" t="s">
        <v>55</v>
      </c>
      <c r="F35" s="51">
        <v>12</v>
      </c>
      <c r="G35" s="121">
        <v>32538.51</v>
      </c>
    </row>
    <row r="36" spans="1:9" ht="15.75" customHeight="1">
      <c r="A36" s="36"/>
      <c r="B36" s="122" t="s">
        <v>32</v>
      </c>
      <c r="C36" s="65" t="s">
        <v>47</v>
      </c>
      <c r="D36" s="51">
        <v>1</v>
      </c>
      <c r="E36" s="53" t="s">
        <v>55</v>
      </c>
      <c r="F36" s="51">
        <v>12</v>
      </c>
      <c r="G36" s="121">
        <v>79863.67</v>
      </c>
    </row>
    <row r="37" spans="1:9" ht="13.5" customHeight="1">
      <c r="A37" s="36"/>
      <c r="B37" s="122" t="s">
        <v>33</v>
      </c>
      <c r="C37" s="65" t="s">
        <v>47</v>
      </c>
      <c r="D37" s="51">
        <v>1</v>
      </c>
      <c r="E37" s="53" t="s">
        <v>55</v>
      </c>
      <c r="F37" s="51">
        <v>12</v>
      </c>
      <c r="G37" s="121">
        <v>3404.27</v>
      </c>
    </row>
    <row r="38" spans="1:9" ht="13.5" customHeight="1">
      <c r="A38" s="36"/>
      <c r="B38" s="122" t="s">
        <v>34</v>
      </c>
      <c r="C38" s="65" t="s">
        <v>47</v>
      </c>
      <c r="D38" s="51">
        <v>1</v>
      </c>
      <c r="E38" s="53" t="s">
        <v>55</v>
      </c>
      <c r="F38" s="51">
        <v>12</v>
      </c>
      <c r="G38" s="121">
        <v>7752.07</v>
      </c>
    </row>
    <row r="39" spans="1:9" ht="15" customHeight="1">
      <c r="A39" s="36"/>
      <c r="B39" s="122" t="s">
        <v>12</v>
      </c>
      <c r="C39" s="65" t="s">
        <v>47</v>
      </c>
      <c r="D39" s="51">
        <v>1</v>
      </c>
      <c r="E39" s="53" t="s">
        <v>55</v>
      </c>
      <c r="F39" s="51">
        <v>12</v>
      </c>
      <c r="G39" s="121">
        <v>23881.14</v>
      </c>
    </row>
    <row r="40" spans="1:9" ht="17.25" customHeight="1">
      <c r="A40" s="66" t="s">
        <v>7</v>
      </c>
      <c r="B40" s="48" t="s">
        <v>11</v>
      </c>
      <c r="C40" s="65" t="s">
        <v>47</v>
      </c>
      <c r="D40" s="29">
        <v>3266.6</v>
      </c>
      <c r="E40" s="53">
        <v>0.78</v>
      </c>
      <c r="F40" s="51">
        <v>12</v>
      </c>
      <c r="G40" s="69">
        <v>30575.375999999997</v>
      </c>
      <c r="I40" s="130"/>
    </row>
    <row r="41" spans="1:9" ht="15.75" customHeight="1">
      <c r="A41" s="66" t="s">
        <v>8</v>
      </c>
      <c r="B41" s="48" t="s">
        <v>107</v>
      </c>
      <c r="C41" s="65" t="s">
        <v>47</v>
      </c>
      <c r="D41" s="51">
        <v>1</v>
      </c>
      <c r="E41" s="53">
        <f>G41</f>
        <v>41132.800000000003</v>
      </c>
      <c r="F41" s="52">
        <v>1</v>
      </c>
      <c r="G41" s="69">
        <v>41132.800000000003</v>
      </c>
    </row>
    <row r="42" spans="1:9" ht="21.75" customHeight="1">
      <c r="A42" s="66" t="s">
        <v>52</v>
      </c>
      <c r="B42" s="48" t="s">
        <v>35</v>
      </c>
      <c r="C42" s="65"/>
      <c r="D42" s="51"/>
      <c r="E42" s="53"/>
      <c r="F42" s="52"/>
      <c r="G42" s="69"/>
    </row>
    <row r="43" spans="1:9" ht="14.25" customHeight="1">
      <c r="A43" s="66"/>
      <c r="B43" s="49" t="s">
        <v>36</v>
      </c>
      <c r="C43" s="65" t="s">
        <v>48</v>
      </c>
      <c r="D43" s="51">
        <v>70</v>
      </c>
      <c r="E43" s="53">
        <v>13.68</v>
      </c>
      <c r="F43" s="52">
        <v>2</v>
      </c>
      <c r="G43" s="69">
        <v>1915.2</v>
      </c>
    </row>
    <row r="44" spans="1:9" ht="26.25" customHeight="1">
      <c r="A44" s="66"/>
      <c r="B44" s="49" t="s">
        <v>118</v>
      </c>
      <c r="C44" s="65" t="s">
        <v>48</v>
      </c>
      <c r="D44" s="51">
        <v>3</v>
      </c>
      <c r="E44" s="53">
        <v>505.35</v>
      </c>
      <c r="F44" s="52">
        <v>1</v>
      </c>
      <c r="G44" s="69">
        <v>1516.0500000000002</v>
      </c>
    </row>
    <row r="45" spans="1:9" ht="15" customHeight="1">
      <c r="A45" s="66" t="s">
        <v>53</v>
      </c>
      <c r="B45" s="46" t="s">
        <v>37</v>
      </c>
      <c r="C45" s="65" t="s">
        <v>47</v>
      </c>
      <c r="D45" s="29">
        <v>3266.6</v>
      </c>
      <c r="E45" s="53">
        <v>0.13</v>
      </c>
      <c r="F45" s="51">
        <v>12</v>
      </c>
      <c r="G45" s="69">
        <v>5095.8960000000006</v>
      </c>
    </row>
    <row r="46" spans="1:9">
      <c r="A46" s="66" t="s">
        <v>9</v>
      </c>
      <c r="B46" s="48" t="s">
        <v>6</v>
      </c>
      <c r="C46" s="28"/>
      <c r="D46" s="29"/>
      <c r="E46" s="53"/>
      <c r="F46" s="52"/>
      <c r="G46" s="69"/>
    </row>
    <row r="47" spans="1:9" ht="16.5" customHeight="1">
      <c r="A47" s="66"/>
      <c r="B47" s="68" t="s">
        <v>56</v>
      </c>
      <c r="C47" s="28" t="s">
        <v>49</v>
      </c>
      <c r="D47" s="29">
        <v>3261.8</v>
      </c>
      <c r="E47" s="53">
        <v>1.1200000000000001</v>
      </c>
      <c r="F47" s="51">
        <v>12</v>
      </c>
      <c r="G47" s="69">
        <v>43838.592000000004</v>
      </c>
    </row>
    <row r="48" spans="1:9" ht="15" customHeight="1">
      <c r="A48" s="67" t="s">
        <v>10</v>
      </c>
      <c r="B48" s="64" t="s">
        <v>51</v>
      </c>
      <c r="C48" s="28"/>
      <c r="D48" s="29"/>
      <c r="E48" s="53"/>
      <c r="F48" s="52"/>
      <c r="G48" s="69">
        <v>131482.34000000003</v>
      </c>
    </row>
    <row r="49" spans="1:7">
      <c r="A49" s="37"/>
      <c r="B49" s="122" t="s">
        <v>38</v>
      </c>
      <c r="C49" s="28" t="s">
        <v>49</v>
      </c>
      <c r="D49" s="29">
        <v>1098</v>
      </c>
      <c r="E49" s="53">
        <v>5.4</v>
      </c>
      <c r="F49" s="51">
        <v>11</v>
      </c>
      <c r="G49" s="121">
        <v>65221.200000000012</v>
      </c>
    </row>
    <row r="50" spans="1:7">
      <c r="A50" s="37"/>
      <c r="B50" s="122" t="s">
        <v>38</v>
      </c>
      <c r="C50" s="28" t="s">
        <v>49</v>
      </c>
      <c r="D50" s="29">
        <v>1098</v>
      </c>
      <c r="E50" s="53">
        <v>6.2</v>
      </c>
      <c r="F50" s="51">
        <v>1</v>
      </c>
      <c r="G50" s="121">
        <v>6807.6</v>
      </c>
    </row>
    <row r="51" spans="1:7" ht="20.25" customHeight="1">
      <c r="A51" s="34"/>
      <c r="B51" s="122" t="s">
        <v>126</v>
      </c>
      <c r="C51" s="28" t="s">
        <v>64</v>
      </c>
      <c r="D51" s="29">
        <v>4.5</v>
      </c>
      <c r="E51" s="53">
        <v>2200</v>
      </c>
      <c r="F51" s="52">
        <v>1</v>
      </c>
      <c r="G51" s="121">
        <v>9900</v>
      </c>
    </row>
    <row r="52" spans="1:7" ht="13.5" customHeight="1">
      <c r="A52" s="34"/>
      <c r="B52" s="123" t="s">
        <v>50</v>
      </c>
      <c r="C52" s="28" t="s">
        <v>48</v>
      </c>
      <c r="D52" s="52">
        <v>1</v>
      </c>
      <c r="E52" s="29">
        <v>800</v>
      </c>
      <c r="F52" s="51">
        <v>12</v>
      </c>
      <c r="G52" s="55">
        <v>9600</v>
      </c>
    </row>
    <row r="53" spans="1:7" ht="24" customHeight="1">
      <c r="A53" s="34"/>
      <c r="B53" s="123" t="s">
        <v>63</v>
      </c>
      <c r="C53" s="28" t="s">
        <v>26</v>
      </c>
      <c r="D53" s="57">
        <v>1699</v>
      </c>
      <c r="E53" s="29">
        <v>2.2000000000000002</v>
      </c>
      <c r="F53" s="52">
        <v>8</v>
      </c>
      <c r="G53" s="55">
        <v>29902.400000000001</v>
      </c>
    </row>
    <row r="54" spans="1:7" ht="19.5" customHeight="1">
      <c r="A54" s="34"/>
      <c r="B54" s="123" t="s">
        <v>57</v>
      </c>
      <c r="C54" s="28" t="s">
        <v>26</v>
      </c>
      <c r="D54" s="57">
        <v>1132.7</v>
      </c>
      <c r="E54" s="29">
        <v>3.4</v>
      </c>
      <c r="F54" s="52">
        <v>3</v>
      </c>
      <c r="G54" s="55">
        <v>11553.539999999999</v>
      </c>
    </row>
    <row r="55" spans="1:7" ht="18.75" customHeight="1">
      <c r="A55" s="34"/>
      <c r="B55" s="49" t="s">
        <v>125</v>
      </c>
      <c r="C55" s="28" t="s">
        <v>64</v>
      </c>
      <c r="D55" s="29">
        <v>2</v>
      </c>
      <c r="E55" s="29">
        <v>3500</v>
      </c>
      <c r="F55" s="52">
        <v>1</v>
      </c>
      <c r="G55" s="55">
        <v>7000</v>
      </c>
    </row>
    <row r="56" spans="1:7" ht="18.75" customHeight="1">
      <c r="A56" s="34"/>
      <c r="B56" s="49" t="s">
        <v>121</v>
      </c>
      <c r="C56" s="28" t="s">
        <v>47</v>
      </c>
      <c r="D56" s="29">
        <v>1</v>
      </c>
      <c r="E56" s="29">
        <v>800</v>
      </c>
      <c r="F56" s="52">
        <v>4</v>
      </c>
      <c r="G56" s="55">
        <v>3200</v>
      </c>
    </row>
    <row r="57" spans="1:7" ht="18.75" customHeight="1">
      <c r="A57" s="34"/>
      <c r="B57" s="49" t="s">
        <v>58</v>
      </c>
      <c r="C57" s="28" t="s">
        <v>59</v>
      </c>
      <c r="D57" s="29">
        <v>10</v>
      </c>
      <c r="E57" s="29">
        <v>1820</v>
      </c>
      <c r="F57" s="52">
        <v>1</v>
      </c>
      <c r="G57" s="55">
        <v>18200</v>
      </c>
    </row>
    <row r="58" spans="1:7" ht="18.75" customHeight="1">
      <c r="A58" s="34"/>
      <c r="B58" s="145"/>
      <c r="C58" s="146"/>
      <c r="D58" s="147"/>
      <c r="E58" s="148"/>
      <c r="F58" s="149"/>
      <c r="G58" s="55"/>
    </row>
    <row r="59" spans="1:7" ht="19.5" customHeight="1">
      <c r="A59" s="63"/>
      <c r="B59" s="166" t="s">
        <v>39</v>
      </c>
      <c r="C59" s="167"/>
      <c r="D59" s="167"/>
      <c r="E59" s="167"/>
      <c r="F59" s="168"/>
      <c r="G59" s="60">
        <v>652934.22519999999</v>
      </c>
    </row>
    <row r="60" spans="1:7" ht="19.5" customHeight="1">
      <c r="A60" s="160"/>
      <c r="B60" s="161" t="s">
        <v>129</v>
      </c>
      <c r="C60" s="162" t="s">
        <v>26</v>
      </c>
      <c r="D60" s="29">
        <v>3266.6</v>
      </c>
      <c r="E60" s="163"/>
      <c r="F60" s="164">
        <v>4</v>
      </c>
      <c r="G60" s="165">
        <v>4141.5200000000004</v>
      </c>
    </row>
    <row r="61" spans="1:7">
      <c r="A61" s="12"/>
      <c r="B61" s="39" t="s">
        <v>41</v>
      </c>
      <c r="C61" s="162" t="s">
        <v>26</v>
      </c>
      <c r="D61" s="29">
        <v>3266.6</v>
      </c>
      <c r="E61" s="58">
        <v>0.67</v>
      </c>
      <c r="F61" s="51">
        <v>12</v>
      </c>
      <c r="G61" s="31">
        <v>25882.240000000002</v>
      </c>
    </row>
    <row r="62" spans="1:7">
      <c r="A62" s="12"/>
      <c r="B62" s="38" t="s">
        <v>40</v>
      </c>
      <c r="C62" s="162" t="s">
        <v>26</v>
      </c>
      <c r="D62" s="29">
        <v>3266.6</v>
      </c>
      <c r="E62" s="58">
        <v>0.05</v>
      </c>
      <c r="F62" s="51">
        <v>12</v>
      </c>
      <c r="G62" s="31">
        <v>2204.27</v>
      </c>
    </row>
    <row r="63" spans="1:7">
      <c r="A63" s="12"/>
      <c r="B63" s="38" t="s">
        <v>42</v>
      </c>
      <c r="C63" s="162" t="s">
        <v>26</v>
      </c>
      <c r="D63" s="29">
        <v>3266.6</v>
      </c>
      <c r="E63" s="58">
        <v>0.23</v>
      </c>
      <c r="F63" s="51">
        <v>12</v>
      </c>
      <c r="G63" s="31">
        <v>9075.33</v>
      </c>
    </row>
    <row r="64" spans="1:7">
      <c r="A64" s="12"/>
      <c r="B64" s="12" t="s">
        <v>54</v>
      </c>
      <c r="C64" s="32"/>
      <c r="D64" s="11"/>
      <c r="E64" s="32"/>
      <c r="F64" s="32"/>
      <c r="G64" s="30">
        <v>690096.06519999995</v>
      </c>
    </row>
    <row r="65" spans="1:11">
      <c r="A65" s="12"/>
      <c r="B65" s="19" t="s">
        <v>60</v>
      </c>
      <c r="C65" s="32"/>
      <c r="D65" s="11"/>
      <c r="E65" s="32"/>
      <c r="F65" s="32"/>
      <c r="G65" s="30"/>
    </row>
    <row r="66" spans="1:11">
      <c r="B66" s="20" t="s">
        <v>43</v>
      </c>
      <c r="C66" s="21"/>
      <c r="D66" s="21"/>
      <c r="E66" s="22"/>
      <c r="F66" s="23"/>
      <c r="G66" s="141">
        <v>599049.68000000005</v>
      </c>
    </row>
    <row r="67" spans="1:11">
      <c r="B67" s="61" t="s">
        <v>110</v>
      </c>
      <c r="C67" s="62"/>
      <c r="D67" s="62"/>
      <c r="E67" s="62"/>
      <c r="F67" s="62"/>
      <c r="G67" s="60">
        <v>251018.89</v>
      </c>
    </row>
    <row r="68" spans="1:11">
      <c r="B68" s="24" t="s">
        <v>130</v>
      </c>
      <c r="C68" s="25"/>
      <c r="D68" s="25"/>
      <c r="E68" s="26"/>
      <c r="F68" s="27"/>
      <c r="G68" s="31">
        <v>690096.07</v>
      </c>
    </row>
    <row r="69" spans="1:11">
      <c r="B69" s="61" t="s">
        <v>131</v>
      </c>
      <c r="C69" s="62"/>
      <c r="D69" s="62"/>
      <c r="E69" s="62"/>
      <c r="F69" s="62"/>
      <c r="G69" s="60">
        <v>342065.27999999991</v>
      </c>
      <c r="I69" s="10"/>
      <c r="K69" s="10"/>
    </row>
    <row r="70" spans="1:11">
      <c r="C70" s="11"/>
      <c r="D70" s="11"/>
      <c r="E70" s="11"/>
      <c r="F70" s="11"/>
      <c r="I70" s="10"/>
    </row>
    <row r="71" spans="1:11">
      <c r="J71" s="10"/>
    </row>
    <row r="72" spans="1:11">
      <c r="I72" s="10"/>
    </row>
    <row r="73" spans="1:11">
      <c r="B73" t="s">
        <v>61</v>
      </c>
    </row>
  </sheetData>
  <mergeCells count="13">
    <mergeCell ref="B59:F59"/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  <mergeCell ref="B34:D34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topLeftCell="A10" workbookViewId="0">
      <selection activeCell="J23" sqref="J23"/>
    </sheetView>
  </sheetViews>
  <sheetFormatPr defaultRowHeight="15"/>
  <cols>
    <col min="1" max="1" width="3.42578125" style="70" customWidth="1"/>
    <col min="2" max="2" width="26.85546875" style="70" customWidth="1"/>
    <col min="3" max="3" width="30.140625" style="70" customWidth="1"/>
    <col min="4" max="4" width="11.140625" style="70" customWidth="1"/>
    <col min="5" max="5" width="6.28515625" style="70" customWidth="1"/>
    <col min="6" max="6" width="8.42578125" style="70" customWidth="1"/>
    <col min="7" max="7" width="7.85546875" style="70" customWidth="1"/>
    <col min="8" max="8" width="7.7109375" style="70" hidden="1" customWidth="1"/>
    <col min="9" max="9" width="13.28515625" style="70" bestFit="1" customWidth="1"/>
    <col min="10" max="16384" width="9.140625" style="70"/>
  </cols>
  <sheetData>
    <row r="1" spans="1:9">
      <c r="C1" t="s">
        <v>14</v>
      </c>
      <c r="D1"/>
      <c r="E1"/>
      <c r="F1"/>
    </row>
    <row r="2" spans="1:9">
      <c r="C2" t="s">
        <v>65</v>
      </c>
      <c r="D2"/>
      <c r="E2"/>
      <c r="F2"/>
    </row>
    <row r="3" spans="1:9">
      <c r="C3" t="s">
        <v>66</v>
      </c>
      <c r="D3"/>
      <c r="E3"/>
      <c r="F3"/>
    </row>
    <row r="4" spans="1:9">
      <c r="A4" s="71"/>
      <c r="B4" s="187" t="s">
        <v>67</v>
      </c>
      <c r="C4" s="187"/>
      <c r="D4" s="187"/>
      <c r="E4" s="187"/>
      <c r="F4" s="187"/>
      <c r="G4" s="71"/>
      <c r="H4" s="71"/>
    </row>
    <row r="5" spans="1:9">
      <c r="A5" s="71"/>
      <c r="B5" s="187" t="s">
        <v>132</v>
      </c>
      <c r="C5" s="187"/>
      <c r="D5" s="187"/>
      <c r="E5" s="187"/>
      <c r="F5" s="72"/>
      <c r="G5" s="71"/>
      <c r="H5" s="71"/>
    </row>
    <row r="6" spans="1:9">
      <c r="A6" s="71"/>
      <c r="B6" s="73" t="s">
        <v>68</v>
      </c>
      <c r="C6" s="73"/>
      <c r="D6" s="74"/>
      <c r="E6" s="75"/>
      <c r="F6" s="75">
        <v>3261.8</v>
      </c>
      <c r="G6" s="71"/>
      <c r="H6" s="71"/>
    </row>
    <row r="7" spans="1:9">
      <c r="A7" s="71"/>
      <c r="B7" s="76" t="s">
        <v>69</v>
      </c>
      <c r="C7" s="76"/>
      <c r="D7" s="77"/>
      <c r="E7" s="78"/>
      <c r="F7" s="78">
        <v>18</v>
      </c>
      <c r="G7" s="71"/>
      <c r="H7" s="79"/>
      <c r="I7" s="80"/>
    </row>
    <row r="8" spans="1:9">
      <c r="A8" s="71"/>
      <c r="B8" s="73" t="s">
        <v>70</v>
      </c>
      <c r="C8" s="81"/>
      <c r="D8" s="82"/>
      <c r="E8" s="83"/>
      <c r="F8" s="83">
        <v>12</v>
      </c>
      <c r="G8" s="71"/>
      <c r="H8" s="71"/>
    </row>
    <row r="9" spans="1:9">
      <c r="A9" s="182" t="s">
        <v>71</v>
      </c>
      <c r="B9" s="182" t="s">
        <v>72</v>
      </c>
      <c r="C9" s="182" t="s">
        <v>73</v>
      </c>
      <c r="D9" s="183" t="s">
        <v>74</v>
      </c>
      <c r="E9" s="183" t="s">
        <v>75</v>
      </c>
      <c r="F9" s="183" t="s">
        <v>76</v>
      </c>
      <c r="G9" s="183"/>
      <c r="H9" s="184" t="s">
        <v>77</v>
      </c>
    </row>
    <row r="10" spans="1:9">
      <c r="A10" s="182"/>
      <c r="B10" s="182"/>
      <c r="C10" s="182"/>
      <c r="D10" s="183"/>
      <c r="E10" s="183"/>
      <c r="F10" s="84" t="s">
        <v>78</v>
      </c>
      <c r="G10" s="84" t="s">
        <v>79</v>
      </c>
      <c r="H10" s="184"/>
    </row>
    <row r="11" spans="1:9" ht="33.75">
      <c r="A11" s="85">
        <v>1</v>
      </c>
      <c r="B11" s="86" t="s">
        <v>80</v>
      </c>
      <c r="C11" s="87" t="s">
        <v>81</v>
      </c>
      <c r="D11" s="86" t="s">
        <v>82</v>
      </c>
      <c r="E11" s="88">
        <v>2.9</v>
      </c>
      <c r="F11" s="89">
        <f>E11*F6*F8</f>
        <v>113510.63999999998</v>
      </c>
      <c r="G11" s="90">
        <f>F11/12</f>
        <v>9459.2199999999993</v>
      </c>
      <c r="H11" s="91">
        <f>G11/G21</f>
        <v>0.19903912148249828</v>
      </c>
    </row>
    <row r="12" spans="1:9" ht="45">
      <c r="A12" s="92">
        <v>2</v>
      </c>
      <c r="B12" s="93" t="s">
        <v>83</v>
      </c>
      <c r="C12" s="94" t="s">
        <v>84</v>
      </c>
      <c r="D12" s="95" t="s">
        <v>82</v>
      </c>
      <c r="E12" s="96">
        <v>1.52</v>
      </c>
      <c r="F12" s="97">
        <f>F6*E12*F8</f>
        <v>59495.232000000004</v>
      </c>
      <c r="G12" s="98">
        <f t="shared" ref="G12:G20" si="0">F12/12</f>
        <v>4957.9360000000006</v>
      </c>
      <c r="H12" s="99">
        <f>G12/$G$21</f>
        <v>0.10432395332875774</v>
      </c>
    </row>
    <row r="13" spans="1:9" ht="33.75">
      <c r="A13" s="92">
        <v>3</v>
      </c>
      <c r="B13" s="94" t="s">
        <v>85</v>
      </c>
      <c r="C13" s="94" t="s">
        <v>86</v>
      </c>
      <c r="D13" s="95" t="s">
        <v>82</v>
      </c>
      <c r="E13" s="100">
        <v>2.3199999999999998</v>
      </c>
      <c r="F13" s="97">
        <f>F6*E13*F8</f>
        <v>90808.512000000002</v>
      </c>
      <c r="G13" s="98">
        <f t="shared" si="0"/>
        <v>7567.3760000000002</v>
      </c>
      <c r="H13" s="99">
        <f t="shared" ref="H13:H20" si="1">G13/$G$21</f>
        <v>0.15923129718599863</v>
      </c>
    </row>
    <row r="14" spans="1:9" ht="33.75">
      <c r="A14" s="92">
        <v>4</v>
      </c>
      <c r="B14" s="94" t="s">
        <v>87</v>
      </c>
      <c r="C14" s="94" t="s">
        <v>88</v>
      </c>
      <c r="D14" s="95" t="s">
        <v>82</v>
      </c>
      <c r="E14" s="100">
        <v>0.82</v>
      </c>
      <c r="F14" s="97">
        <f>E14*F6*F8</f>
        <v>32096.112000000001</v>
      </c>
      <c r="G14" s="98">
        <f t="shared" si="0"/>
        <v>2674.6759999999999</v>
      </c>
      <c r="H14" s="99">
        <f t="shared" si="1"/>
        <v>5.628002745367193E-2</v>
      </c>
    </row>
    <row r="15" spans="1:9" ht="33.75">
      <c r="A15" s="92">
        <v>5</v>
      </c>
      <c r="B15" s="94" t="s">
        <v>89</v>
      </c>
      <c r="C15" s="94" t="s">
        <v>90</v>
      </c>
      <c r="D15" s="95" t="s">
        <v>82</v>
      </c>
      <c r="E15" s="100">
        <v>0.9</v>
      </c>
      <c r="F15" s="97">
        <f>F6*E15*F8</f>
        <v>35227.440000000002</v>
      </c>
      <c r="G15" s="98">
        <f t="shared" si="0"/>
        <v>2935.6200000000003</v>
      </c>
      <c r="H15" s="99">
        <f t="shared" si="1"/>
        <v>6.1770761839396025E-2</v>
      </c>
    </row>
    <row r="16" spans="1:9" ht="33.75">
      <c r="A16" s="92">
        <v>6</v>
      </c>
      <c r="B16" s="94" t="s">
        <v>91</v>
      </c>
      <c r="C16" s="94" t="s">
        <v>92</v>
      </c>
      <c r="D16" s="95" t="s">
        <v>82</v>
      </c>
      <c r="E16" s="100">
        <v>2.6</v>
      </c>
      <c r="F16" s="97">
        <f>F6*E16*F8</f>
        <v>101768.16</v>
      </c>
      <c r="G16" s="98">
        <f t="shared" si="0"/>
        <v>8480.68</v>
      </c>
      <c r="H16" s="99">
        <f t="shared" si="1"/>
        <v>0.17844886753603295</v>
      </c>
    </row>
    <row r="17" spans="1:10" ht="24.75" customHeight="1">
      <c r="A17" s="92">
        <v>7</v>
      </c>
      <c r="B17" s="94" t="s">
        <v>93</v>
      </c>
      <c r="C17" s="94" t="s">
        <v>94</v>
      </c>
      <c r="D17" s="95" t="s">
        <v>82</v>
      </c>
      <c r="E17" s="100">
        <v>0.17</v>
      </c>
      <c r="F17" s="97">
        <f>F6*E17*F8</f>
        <v>6654.072000000001</v>
      </c>
      <c r="G17" s="98">
        <f t="shared" si="0"/>
        <v>554.50600000000009</v>
      </c>
      <c r="H17" s="99">
        <f t="shared" si="1"/>
        <v>1.1667810569663694E-2</v>
      </c>
    </row>
    <row r="18" spans="1:10" ht="25.5" customHeight="1">
      <c r="A18" s="92">
        <v>8</v>
      </c>
      <c r="B18" s="94" t="s">
        <v>95</v>
      </c>
      <c r="C18" s="94" t="s">
        <v>96</v>
      </c>
      <c r="D18" s="95" t="s">
        <v>82</v>
      </c>
      <c r="E18" s="100">
        <v>0.12</v>
      </c>
      <c r="F18" s="97">
        <f>F6*E18*F8</f>
        <v>4696.9920000000002</v>
      </c>
      <c r="G18" s="98">
        <f t="shared" si="0"/>
        <v>391.416</v>
      </c>
      <c r="H18" s="99">
        <f t="shared" si="1"/>
        <v>8.2361015785861365E-3</v>
      </c>
    </row>
    <row r="19" spans="1:10" ht="41.25" customHeight="1">
      <c r="A19" s="92">
        <v>9</v>
      </c>
      <c r="B19" s="94" t="s">
        <v>97</v>
      </c>
      <c r="C19" s="94" t="s">
        <v>98</v>
      </c>
      <c r="D19" s="95" t="s">
        <v>82</v>
      </c>
      <c r="E19" s="100">
        <v>1.1200000000000001</v>
      </c>
      <c r="F19" s="97">
        <f>F6*E19*F8</f>
        <v>43838.592000000004</v>
      </c>
      <c r="G19" s="98">
        <f t="shared" si="0"/>
        <v>3653.2160000000003</v>
      </c>
      <c r="H19" s="99">
        <f t="shared" si="1"/>
        <v>7.6870281400137283E-2</v>
      </c>
    </row>
    <row r="20" spans="1:10" ht="39" customHeight="1">
      <c r="A20" s="92">
        <v>10</v>
      </c>
      <c r="B20" s="94" t="s">
        <v>99</v>
      </c>
      <c r="C20" s="94" t="s">
        <v>100</v>
      </c>
      <c r="D20" s="95" t="s">
        <v>82</v>
      </c>
      <c r="E20" s="100">
        <v>2.1</v>
      </c>
      <c r="F20" s="97">
        <f>F6*E20*F8</f>
        <v>82197.360000000015</v>
      </c>
      <c r="G20" s="98">
        <f t="shared" si="0"/>
        <v>6849.7800000000016</v>
      </c>
      <c r="H20" s="99">
        <f t="shared" si="1"/>
        <v>0.14413177762525742</v>
      </c>
    </row>
    <row r="21" spans="1:10" ht="27" customHeight="1">
      <c r="A21" s="101"/>
      <c r="B21" s="185" t="s">
        <v>133</v>
      </c>
      <c r="C21" s="185"/>
      <c r="D21" s="102"/>
      <c r="E21" s="103">
        <v>18</v>
      </c>
      <c r="F21" s="103">
        <f>SUM(F11:F20)</f>
        <v>570293.11200000008</v>
      </c>
      <c r="G21" s="104">
        <f>SUM(G11:G20)</f>
        <v>47524.425999999999</v>
      </c>
      <c r="H21" s="105">
        <f>SUM(H11:H20)</f>
        <v>1</v>
      </c>
    </row>
    <row r="22" spans="1:10">
      <c r="A22" s="106">
        <v>11</v>
      </c>
      <c r="B22" s="106" t="s">
        <v>101</v>
      </c>
      <c r="C22" s="107"/>
      <c r="D22" s="95" t="s">
        <v>82</v>
      </c>
      <c r="E22" s="108">
        <v>0.05</v>
      </c>
      <c r="F22" s="109">
        <f>E22*F6*F8</f>
        <v>1957.0800000000004</v>
      </c>
      <c r="G22" s="110">
        <f>F22/12</f>
        <v>163.09000000000003</v>
      </c>
      <c r="H22" s="110"/>
      <c r="J22" s="80"/>
    </row>
    <row r="23" spans="1:10">
      <c r="A23" s="106">
        <v>12</v>
      </c>
      <c r="B23" s="106" t="s">
        <v>102</v>
      </c>
      <c r="C23" s="111"/>
      <c r="D23" s="95" t="s">
        <v>82</v>
      </c>
      <c r="E23" s="108">
        <v>0.23</v>
      </c>
      <c r="F23" s="109">
        <f>E23*F6*12</f>
        <v>9002.5680000000011</v>
      </c>
      <c r="G23" s="110">
        <f t="shared" ref="G23:G24" si="2">F23/12</f>
        <v>750.21400000000006</v>
      </c>
      <c r="H23" s="110"/>
    </row>
    <row r="24" spans="1:10">
      <c r="A24" s="106">
        <v>13</v>
      </c>
      <c r="B24" s="106" t="s">
        <v>41</v>
      </c>
      <c r="C24" s="111"/>
      <c r="D24" s="95" t="s">
        <v>82</v>
      </c>
      <c r="E24" s="108">
        <v>0.67</v>
      </c>
      <c r="F24" s="109">
        <f>E24*F6*12</f>
        <v>26224.872000000003</v>
      </c>
      <c r="G24" s="110">
        <f t="shared" si="2"/>
        <v>2185.4060000000004</v>
      </c>
      <c r="H24" s="110"/>
    </row>
    <row r="25" spans="1:10">
      <c r="A25" s="112"/>
      <c r="B25" s="113"/>
      <c r="C25" s="114" t="s">
        <v>103</v>
      </c>
      <c r="D25" s="115" t="s">
        <v>82</v>
      </c>
      <c r="E25" s="109">
        <f>E21+E22+E23+E24</f>
        <v>18.950000000000003</v>
      </c>
      <c r="F25" s="109">
        <f>F21+F22+F23+F24</f>
        <v>607477.63199999998</v>
      </c>
      <c r="G25" s="109">
        <f>G21+G22+G23+G24</f>
        <v>50623.135999999999</v>
      </c>
      <c r="H25" s="116"/>
    </row>
    <row r="26" spans="1:10" ht="25.5" customHeight="1">
      <c r="A26" s="117"/>
      <c r="B26" s="118" t="s">
        <v>104</v>
      </c>
      <c r="C26" s="118"/>
      <c r="D26" s="119"/>
      <c r="G26" s="71"/>
      <c r="H26" s="71"/>
    </row>
    <row r="27" spans="1:10" ht="36" customHeight="1">
      <c r="B27" s="120" t="s">
        <v>105</v>
      </c>
      <c r="C27" s="186" t="s">
        <v>106</v>
      </c>
      <c r="D27" s="186"/>
      <c r="E27" s="186"/>
      <c r="F27" s="186"/>
    </row>
  </sheetData>
  <mergeCells count="11">
    <mergeCell ref="H9:H10"/>
    <mergeCell ref="B21:C21"/>
    <mergeCell ref="C27:F27"/>
    <mergeCell ref="B4:F4"/>
    <mergeCell ref="B5:E5"/>
    <mergeCell ref="F9:G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2024-02-20T06:56:25Z</dcterms:modified>
</cp:coreProperties>
</file>